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75" yWindow="45" windowWidth="13815" windowHeight="11850"/>
  </bookViews>
  <sheets>
    <sheet name="Приложение 11" sheetId="2" r:id="rId1"/>
  </sheets>
  <definedNames>
    <definedName name="_xlnm._FilterDatabase" localSheetId="0" hidden="1">'Приложение 11'!$A$7:$HY$46</definedName>
    <definedName name="_xlnm.Print_Titles" localSheetId="0">'Приложение 11'!$7:$7</definedName>
    <definedName name="_xlnm.Print_Area" localSheetId="0">'Приложение 11'!$A$1:$M$49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" l="1"/>
  <c r="F41" i="2"/>
  <c r="E35" i="2" l="1"/>
  <c r="E46" i="2"/>
  <c r="E28" i="2" l="1"/>
  <c r="F32" i="2"/>
  <c r="E25" i="2"/>
  <c r="E14" i="2"/>
  <c r="F21" i="2"/>
  <c r="F22" i="2"/>
  <c r="F15" i="2"/>
  <c r="L26" i="2" l="1"/>
  <c r="I26" i="2"/>
  <c r="F26" i="2"/>
  <c r="K46" i="2" l="1"/>
  <c r="L46" i="2" s="1"/>
  <c r="L45" i="2" s="1"/>
  <c r="H46" i="2"/>
  <c r="I46" i="2" s="1"/>
  <c r="I45" i="2" s="1"/>
  <c r="F46" i="2"/>
  <c r="F45" i="2" s="1"/>
  <c r="K45" i="2"/>
  <c r="L49" i="2"/>
  <c r="I49" i="2"/>
  <c r="F49" i="2"/>
  <c r="F48" i="2"/>
  <c r="L48" i="2"/>
  <c r="I48" i="2"/>
  <c r="L47" i="2"/>
  <c r="I47" i="2"/>
  <c r="F47" i="2"/>
  <c r="E45" i="2" l="1"/>
  <c r="H45" i="2"/>
  <c r="K35" i="2" l="1"/>
  <c r="K34" i="2" s="1"/>
  <c r="H35" i="2"/>
  <c r="H34" i="2" s="1"/>
  <c r="H25" i="2"/>
  <c r="H24" i="2" s="1"/>
  <c r="L37" i="2"/>
  <c r="I37" i="2"/>
  <c r="F37" i="2"/>
  <c r="L36" i="2"/>
  <c r="F36" i="2"/>
  <c r="L39" i="2"/>
  <c r="I39" i="2"/>
  <c r="F39" i="2"/>
  <c r="L38" i="2"/>
  <c r="I38" i="2"/>
  <c r="F38" i="2"/>
  <c r="K28" i="2"/>
  <c r="K27" i="2" s="1"/>
  <c r="H28" i="2"/>
  <c r="H27" i="2" s="1"/>
  <c r="F28" i="2"/>
  <c r="I33" i="2"/>
  <c r="L30" i="2"/>
  <c r="I30" i="2"/>
  <c r="F30" i="2"/>
  <c r="L31" i="2"/>
  <c r="I31" i="2"/>
  <c r="F31" i="2"/>
  <c r="K24" i="2"/>
  <c r="L23" i="2" l="1"/>
  <c r="F23" i="2"/>
  <c r="H14" i="2"/>
  <c r="H13" i="2" s="1"/>
  <c r="K14" i="2" l="1"/>
  <c r="L16" i="2"/>
  <c r="I16" i="2"/>
  <c r="F16" i="2"/>
  <c r="L17" i="2"/>
  <c r="I17" i="2"/>
  <c r="F17" i="2"/>
  <c r="L15" i="2"/>
  <c r="I15" i="2"/>
  <c r="F19" i="2"/>
  <c r="K10" i="2"/>
  <c r="K9" i="2" s="1"/>
  <c r="H10" i="2"/>
  <c r="H9" i="2" s="1"/>
  <c r="F33" i="2" l="1"/>
  <c r="F29" i="2"/>
  <c r="E27" i="2" l="1"/>
  <c r="E34" i="2"/>
  <c r="L44" i="2" l="1"/>
  <c r="L43" i="2" s="1"/>
  <c r="L42" i="2" s="1"/>
  <c r="I44" i="2"/>
  <c r="I43" i="2" s="1"/>
  <c r="I42" i="2" s="1"/>
  <c r="F44" i="2"/>
  <c r="F43" i="2" s="1"/>
  <c r="K43" i="2"/>
  <c r="K42" i="2" s="1"/>
  <c r="H43" i="2"/>
  <c r="H42" i="2" s="1"/>
  <c r="E43" i="2"/>
  <c r="E42" i="2" s="1"/>
  <c r="F42" i="2" l="1"/>
  <c r="I36" i="2"/>
  <c r="I23" i="2" l="1"/>
  <c r="H8" i="2"/>
  <c r="E24" i="2"/>
  <c r="F35" i="2" l="1"/>
  <c r="F34" i="2" s="1"/>
  <c r="F27" i="2"/>
  <c r="L33" i="2"/>
  <c r="L29" i="2"/>
  <c r="L28" i="2"/>
  <c r="L27" i="2" s="1"/>
  <c r="L25" i="2"/>
  <c r="L24" i="2" s="1"/>
  <c r="L20" i="2"/>
  <c r="L19" i="2"/>
  <c r="L18" i="2"/>
  <c r="I20" i="2"/>
  <c r="I19" i="2"/>
  <c r="I18" i="2"/>
  <c r="F25" i="2"/>
  <c r="F24" i="2" s="1"/>
  <c r="F20" i="2"/>
  <c r="F18" i="2"/>
  <c r="E13" i="2"/>
  <c r="I14" i="2"/>
  <c r="I13" i="2" s="1"/>
  <c r="L14" i="2"/>
  <c r="L13" i="2" s="1"/>
  <c r="F14" i="2" l="1"/>
  <c r="F13" i="2" s="1"/>
  <c r="K13" i="2"/>
  <c r="K8" i="2" s="1"/>
  <c r="L35" i="2"/>
  <c r="L34" i="2" s="1"/>
  <c r="L12" i="2"/>
  <c r="L11" i="2"/>
  <c r="L10" i="2"/>
  <c r="L9" i="2" s="1"/>
  <c r="I35" i="2"/>
  <c r="I34" i="2" s="1"/>
  <c r="I29" i="2"/>
  <c r="I28" i="2"/>
  <c r="I27" i="2" s="1"/>
  <c r="I25" i="2"/>
  <c r="I24" i="2" s="1"/>
  <c r="I12" i="2"/>
  <c r="I11" i="2"/>
  <c r="I10" i="2"/>
  <c r="I9" i="2" s="1"/>
  <c r="E10" i="2"/>
  <c r="E9" i="2" s="1"/>
  <c r="F12" i="2"/>
  <c r="L8" i="2" l="1"/>
  <c r="I8" i="2"/>
  <c r="E8" i="2"/>
  <c r="F11" i="2"/>
  <c r="F10" i="2" s="1"/>
  <c r="F9" i="2" s="1"/>
  <c r="F8" i="2" s="1"/>
</calcChain>
</file>

<file path=xl/sharedStrings.xml><?xml version="1.0" encoding="utf-8"?>
<sst xmlns="http://schemas.openxmlformats.org/spreadsheetml/2006/main" count="96" uniqueCount="81">
  <si>
    <t>Подпрограмма "Дорожное хозяйство"</t>
  </si>
  <si>
    <t>Подпрограмма "Создание условий для обеспечения качественными коммунальными услугами"</t>
  </si>
  <si>
    <t>Подпрограмма "Содействие развитию жилищного строительства"</t>
  </si>
  <si>
    <t>Подпрограмма "Ресурсное обеспечение в сфере образования, науки и молодежной политики"</t>
  </si>
  <si>
    <t>Подпрограмма "Территориальное планирование учреждений здравоохранения Ханты-Мансийского автономного округа – Югры"</t>
  </si>
  <si>
    <t>Белоярский район</t>
  </si>
  <si>
    <t xml:space="preserve">Изменение объема бюджетных ассигнований, выделенных из бюджета автономного округа на капитальные вложения объектов муниципальной собственности 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</si>
  <si>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</si>
  <si>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</si>
  <si>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</si>
  <si>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</si>
  <si>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</si>
  <si>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г. Нижневартовск</t>
  </si>
  <si>
    <t>г. Сургут</t>
  </si>
  <si>
    <t>г. Ханты-Мансийск</t>
  </si>
  <si>
    <t>Советский район</t>
  </si>
  <si>
    <t>Кондинский район</t>
  </si>
  <si>
    <t>2020 год</t>
  </si>
  <si>
    <t>2021 год</t>
  </si>
  <si>
    <t>Государственная программа "Современное здравоохранение"</t>
  </si>
  <si>
    <t>Реконструкция больничного комплекса на 235 коек и 665 посещений в смену в г. Советский Советского района. Первый и четвертый этап строительства (ПИР)</t>
  </si>
  <si>
    <t>Реконструкция больничного комплекса на 235 коек и 665 посещений в смену в г.Советский Советского района. Второй и третий этапы строительства (ПИР)</t>
  </si>
  <si>
    <t>Строительство объектов муниципальной собственности</t>
  </si>
  <si>
    <t>Государственная программа автономного округа «Развитие образования»</t>
  </si>
  <si>
    <t>Октябрьский район</t>
  </si>
  <si>
    <t>Государственная программа "Развитие физической культуры и спорта"</t>
  </si>
  <si>
    <t>Подпрограмма "Развитие физической культуры и массового спорта"</t>
  </si>
  <si>
    <t>Государственная программа "Жилищно-коммунальный комплекс и городская среда"</t>
  </si>
  <si>
    <t>Обеспечение водоснабжением г.Белоярский</t>
  </si>
  <si>
    <t>Утвержденный план</t>
  </si>
  <si>
    <t>Государственная программа "Культурное пространство"</t>
  </si>
  <si>
    <t>Государственная программа "Современная транспортная система"</t>
  </si>
  <si>
    <t>Сургутский район</t>
  </si>
  <si>
    <t>2019 год</t>
  </si>
  <si>
    <t>Улица Маяковского на участке от ул. 30 лет Победы до ул. Университетской в г. Сургуте</t>
  </si>
  <si>
    <t>Улица № 20 (Романтиков) от улицы № 22 (Профсоюзная) до улицы Мира г. Нижневартовска</t>
  </si>
  <si>
    <t>Государственная программа "Развитие жилищной сферы"</t>
  </si>
  <si>
    <t>Детский сад на 240 мест в пгт. Октябрьское, Октябрьского района</t>
  </si>
  <si>
    <t>г. Лангепас</t>
  </si>
  <si>
    <t>Реконструкция здания муниципального образовательного учреждения "Средняя общеобразовательная школа № 4" и муниципального общеобразовательного учреждения "Гимназия № 6", г. Лангепас, ул. Мира, д. 28 (II этап)</t>
  </si>
  <si>
    <t>Средняя общеобразовательная школа «Гимназия № 1» в г. Ханты-Мансийске. Блок 2</t>
  </si>
  <si>
    <t>Школа-детский сад в д. Ушья</t>
  </si>
  <si>
    <t>г. Нягань</t>
  </si>
  <si>
    <t>Жилые улицы, магистральные инженерные сети и инженерное обеспечение микрорайонов № 6, 7 ж. р. Центральный в г. Нягань</t>
  </si>
  <si>
    <t>ВОС на 200 м3/сут. в с. Леуши Кондинского района Ханты-Мансийского автономного округа - Югры</t>
  </si>
  <si>
    <t>ВОС на 300 куб/сут. в с. Болчары Кондинского района</t>
  </si>
  <si>
    <t>Строительство канализационных очистных сооружений в с. Казым Белоярского района</t>
  </si>
  <si>
    <t>Государственная программа "Экологическая безопасность"</t>
  </si>
  <si>
    <t>Подпрограмма "Развитие водохозяйственного комплекса в Ханты-Мансийском автономном округе – Югре"</t>
  </si>
  <si>
    <t>Дамба обвалования в пгт.Приобье Октябрьского района (2 очередь)</t>
  </si>
  <si>
    <t>Ответственным исполнителем ГП предлагается увеличение бюджетных ассигнований под планируемый объем работ.</t>
  </si>
  <si>
    <t>Магистральные улицы микрорайонов №№ 5,6,7, ж. р. Центральный микрорайоны №№ 5,6,7 г. Нягань</t>
  </si>
  <si>
    <t>г. Мегион</t>
  </si>
  <si>
    <t>Спортивный центр с универсальным игровым залом и плоскостными спортивными сооружениями в г. Мегионе</t>
  </si>
  <si>
    <t>II очередь МБОУ «Средняя общеобразовательная школа № 8</t>
  </si>
  <si>
    <t>Реконструкция школы с пристроем для размещения групп детского сада, с. Чантырья</t>
  </si>
  <si>
    <t>Реконструкция школы с пристроем для размещения групп детского сада, п. Половинка</t>
  </si>
  <si>
    <t>Нефтеюганский район</t>
  </si>
  <si>
    <t xml:space="preserve">Комплекс «Школа - Детский сад» в п. Юганская Обь Нефтеюганского района (130 учащихся/ 80 мест) </t>
  </si>
  <si>
    <t>Участок тепловых сетей 2Д700 мм и водоводом до пр.Победы, ответвление 2Д600 мм с водоводом по пр.Победы до УТс отпайкой на ЦТП-15, ответвление 2Д600 мм с водоводом от пр.Победы по ул.Сутормина до УТ-7</t>
  </si>
  <si>
    <t>Жилые улицы, магистральные инженерные сети и инженерное обеспечение микрорайона № 5 ж. р. Центральный в г. Нягань</t>
  </si>
  <si>
    <t>г. Урай</t>
  </si>
  <si>
    <t>Инженерные сети микрорайона 1 А, г. Урай</t>
  </si>
  <si>
    <t>Автомобильная дорога по ул. Тихая на участке от Широтного коридора до ул. Аграрная</t>
  </si>
  <si>
    <t>Ответственным исполнителем ГП предлагается включение объекта под планируемое выполнение работ в текущем году.</t>
  </si>
  <si>
    <t>Ответственным исполнителем ГП предлагается уменьшение сложившейся экономии средств по итогам выполнения этапа работ.</t>
  </si>
  <si>
    <t>Канализационные очистные сооружения производительностью 200 м3/сутки с. Локосово, Сургутский район. Подключение к инженерным коммуникациям, строительство фундамента, иловых площадок и сбросного коллектора.</t>
  </si>
  <si>
    <t>Канализационные очистные сооружения производительностью 200 м3/сутки д. Сайгатина, Сургутский район. Подключение к инженерным коммуникациям, строительство фундамента, иловых площадок и сбросного коллектора.</t>
  </si>
  <si>
    <t>Ответственным исполнителем ГП предлагается уменьшение средств исходя из возможного выполнения работ в текущем году (низкие темпы выполнения работ).</t>
  </si>
  <si>
    <t xml:space="preserve">Ответственным исполнителем ГП предлагается уменьшение средств, запланированных на выполнение СМР, которые не будут востребованы в текущем году в полном объеме, по причине длительного выполнения проектных работ (нарушение сроков проектной организацией). </t>
  </si>
  <si>
    <t>Ответственным исполнителем ГП предлагается уменьшение сложившейся экономии средств по итогам проведения торгов на проектирование.</t>
  </si>
  <si>
    <t>Ответственным исполнителем ГП предлагается уменьшение средств исходя из возможного выполнения работ в текущем году по заключенному контракту от 21.10.2019 на завершение объекта.</t>
  </si>
  <si>
    <t>Ответственным исполнителем ГП предлагается увеличение средств на 2019 год под планируемое выполнение работ в текущем году.</t>
  </si>
  <si>
    <t>Ответственным исполнителем ГП предлагается уменьшение сложившейся экономии средств по результатам завершения строительства.</t>
  </si>
  <si>
    <t>Ответственным исполнителем ГП предлагается уменьшение средств исходя из возможного выполнения работ в текущем году в связи с поздним заключением контракта по результатам повторного аукциона.</t>
  </si>
  <si>
    <t>Ответственным исполнителем ГП предлагается уменьшение средств на 2019 год в связи с переносом срока проведения аукциона на СМР по причине необходимости решения вопроса имущественной принадлежности.</t>
  </si>
  <si>
    <t>Ответственным исполнителем ГП предлагается сокращение средств в связи с расторжением контракта по причине необходимости корректировки проектной документации.</t>
  </si>
  <si>
    <t>Ответственным исполнителем ГП предлагается уменьшение сложившейся экономии средств по итогам проведения торгов на строительство.</t>
  </si>
  <si>
    <t>Ответственным исполнителем ГП предлагается включение объекта под планируемое выполнение работ и ввода объекта в эксплуатацию в текущем году.</t>
  </si>
  <si>
    <t>Ответственным исполнителем ГП предлагается уменьшение средств в целях применения бюджетной меры принуждения в форме сокращения предоставления межбюджетных трансфертов</t>
  </si>
  <si>
    <t>Приложение 11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</si>
</sst>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\ 0\ 00\ 00000"/>
    <numFmt numFmtId="166" formatCode="#,##0.0_ ;\-#,##0.0\ "/>
    <numFmt numFmtId="167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5">
    <xf numFmtId="0" fontId="0" fillId="0" borderId="0" xfId="0"/>
    <xf numFmtId="165" fontId="3" fillId="0" borderId="1" xfId="1" applyNumberFormat="1" applyFont="1" applyFill="1" applyBorder="1" applyAlignment="1" applyProtection="1">
      <alignment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Border="1" applyAlignment="1" applyProtection="1">
      <alignment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vertical="center" wrapText="1"/>
    </xf>
    <xf numFmtId="0" fontId="3" fillId="0" borderId="0" xfId="1" applyNumberFormat="1" applyFont="1" applyFill="1" applyAlignment="1" applyProtection="1">
      <alignment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vertical="center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5" fillId="0" borderId="0" xfId="2" applyFont="1" applyFill="1" applyAlignment="1" applyProtection="1">
      <alignment horizontal="left" vertical="center"/>
      <protection hidden="1"/>
    </xf>
    <xf numFmtId="0" fontId="5" fillId="0" borderId="0" xfId="2" applyFont="1" applyFill="1" applyAlignment="1" applyProtection="1">
      <alignment vertical="center"/>
      <protection hidden="1"/>
    </xf>
    <xf numFmtId="0" fontId="3" fillId="0" borderId="0" xfId="5" applyFont="1" applyFill="1" applyAlignment="1" applyProtection="1">
      <alignment horizontal="right" vertical="center" wrapText="1"/>
      <protection hidden="1"/>
    </xf>
    <xf numFmtId="0" fontId="5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vertical="center" wrapText="1"/>
      <protection hidden="1"/>
    </xf>
    <xf numFmtId="0" fontId="3" fillId="0" borderId="1" xfId="3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Alignment="1">
      <alignment vertical="center" wrapText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horizontal="left" vertical="center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5" fontId="3" fillId="2" borderId="1" xfId="1" applyNumberFormat="1" applyFont="1" applyFill="1" applyBorder="1" applyAlignment="1" applyProtection="1">
      <alignment vertical="center" wrapText="1"/>
      <protection hidden="1"/>
    </xf>
    <xf numFmtId="167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165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3" applyNumberFormat="1" applyFont="1" applyFill="1" applyBorder="1" applyAlignment="1" applyProtection="1">
      <alignment horizontal="left" vertical="center" wrapText="1"/>
      <protection hidden="1"/>
    </xf>
    <xf numFmtId="0" fontId="3" fillId="0" borderId="0" xfId="2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center" vertical="center"/>
      <protection hidden="1"/>
    </xf>
    <xf numFmtId="0" fontId="3" fillId="0" borderId="3" xfId="2" applyNumberFormat="1" applyFont="1" applyFill="1" applyBorder="1" applyAlignment="1" applyProtection="1">
      <alignment horizontal="center" vertical="center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8" fillId="0" borderId="0" xfId="3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left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4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="90" zoomScaleNormal="70" zoomScaleSheetLayoutView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F16" sqref="F16"/>
    </sheetView>
  </sheetViews>
  <sheetFormatPr defaultColWidth="9.140625" defaultRowHeight="15.75" x14ac:dyDescent="0.25"/>
  <cols>
    <col min="1" max="1" width="1" style="14" customWidth="1"/>
    <col min="2" max="2" width="18.5703125" style="26" customWidth="1"/>
    <col min="3" max="3" width="49.85546875" style="26" customWidth="1"/>
    <col min="4" max="6" width="16.28515625" style="14" customWidth="1"/>
    <col min="7" max="12" width="16.28515625" style="14" hidden="1" customWidth="1"/>
    <col min="13" max="13" width="63.7109375" style="23" customWidth="1"/>
    <col min="14" max="14" width="2.42578125" style="14" customWidth="1"/>
    <col min="15" max="233" width="9.140625" style="14" customWidth="1"/>
    <col min="234" max="16384" width="9.140625" style="14"/>
  </cols>
  <sheetData>
    <row r="1" spans="1:13" x14ac:dyDescent="0.25">
      <c r="B1" s="15"/>
      <c r="C1" s="16"/>
      <c r="D1" s="17"/>
      <c r="E1" s="17"/>
      <c r="F1" s="17"/>
      <c r="G1" s="17"/>
      <c r="H1" s="17"/>
      <c r="I1" s="17"/>
      <c r="J1" s="17"/>
      <c r="K1" s="17"/>
      <c r="L1" s="17"/>
      <c r="M1" s="18" t="s">
        <v>80</v>
      </c>
    </row>
    <row r="2" spans="1:13" ht="16.5" customHeight="1" x14ac:dyDescent="0.25">
      <c r="B2" s="15"/>
      <c r="C2" s="19"/>
      <c r="D2" s="17"/>
      <c r="E2" s="17"/>
      <c r="F2" s="17"/>
      <c r="G2" s="17"/>
      <c r="H2" s="17"/>
      <c r="I2" s="17"/>
      <c r="J2" s="17"/>
      <c r="K2" s="17"/>
      <c r="L2" s="17"/>
      <c r="M2" s="20"/>
    </row>
    <row r="3" spans="1:13" ht="16.5" customHeight="1" x14ac:dyDescent="0.25">
      <c r="B3" s="50" t="s">
        <v>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16.5" customHeight="1" x14ac:dyDescent="0.25"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3" ht="16.5" customHeight="1" x14ac:dyDescent="0.25">
      <c r="B5" s="15"/>
      <c r="C5" s="19"/>
      <c r="D5" s="17"/>
      <c r="E5" s="17"/>
      <c r="F5" s="17"/>
      <c r="G5" s="17"/>
      <c r="H5" s="17"/>
      <c r="I5" s="17"/>
      <c r="J5" s="17"/>
      <c r="K5" s="17"/>
      <c r="L5" s="17"/>
      <c r="M5" s="35" t="s">
        <v>7</v>
      </c>
    </row>
    <row r="6" spans="1:13" s="10" customFormat="1" x14ac:dyDescent="0.25">
      <c r="B6" s="51" t="s">
        <v>8</v>
      </c>
      <c r="C6" s="51"/>
      <c r="D6" s="45" t="s">
        <v>33</v>
      </c>
      <c r="E6" s="46"/>
      <c r="F6" s="47"/>
      <c r="G6" s="45" t="s">
        <v>17</v>
      </c>
      <c r="H6" s="46"/>
      <c r="I6" s="47"/>
      <c r="J6" s="45" t="s">
        <v>18</v>
      </c>
      <c r="K6" s="46"/>
      <c r="L6" s="47"/>
      <c r="M6" s="21"/>
    </row>
    <row r="7" spans="1:13" s="23" customFormat="1" ht="31.5" x14ac:dyDescent="0.25">
      <c r="A7" s="22"/>
      <c r="B7" s="51"/>
      <c r="C7" s="51"/>
      <c r="D7" s="25" t="s">
        <v>29</v>
      </c>
      <c r="E7" s="25" t="s">
        <v>9</v>
      </c>
      <c r="F7" s="25" t="s">
        <v>11</v>
      </c>
      <c r="G7" s="25" t="s">
        <v>29</v>
      </c>
      <c r="H7" s="25" t="s">
        <v>9</v>
      </c>
      <c r="I7" s="25" t="s">
        <v>11</v>
      </c>
      <c r="J7" s="25" t="s">
        <v>29</v>
      </c>
      <c r="K7" s="25" t="s">
        <v>9</v>
      </c>
      <c r="L7" s="25" t="s">
        <v>11</v>
      </c>
      <c r="M7" s="25" t="s">
        <v>10</v>
      </c>
    </row>
    <row r="8" spans="1:13" s="6" customFormat="1" ht="18.75" x14ac:dyDescent="0.25">
      <c r="A8" s="3"/>
      <c r="B8" s="48" t="s">
        <v>22</v>
      </c>
      <c r="C8" s="49"/>
      <c r="D8" s="4">
        <v>4626333.8</v>
      </c>
      <c r="E8" s="4">
        <f>E9+E13+E23+E24+E27+E34+E42+E45</f>
        <v>-140570.9</v>
      </c>
      <c r="F8" s="4">
        <f>F9+F13+F23+F24+F27+F34+F42+F45</f>
        <v>4485762.9000000004</v>
      </c>
      <c r="G8" s="4">
        <v>7537137.8000000007</v>
      </c>
      <c r="H8" s="4" t="e">
        <f>H9+H13+H23+H24+H27+H34+H42+H45</f>
        <v>#REF!</v>
      </c>
      <c r="I8" s="4" t="e">
        <f>I9+I13+I23+I24+I27+I34+I42+I45</f>
        <v>#REF!</v>
      </c>
      <c r="J8" s="4">
        <v>2570271.7999999998</v>
      </c>
      <c r="K8" s="4" t="e">
        <f>K9+K13+K23+K24+K27+K34+K42+K45</f>
        <v>#REF!</v>
      </c>
      <c r="L8" s="4" t="e">
        <f>L9+L13+L23+L24+L27+L34+L42+L45</f>
        <v>#REF!</v>
      </c>
      <c r="M8" s="5"/>
    </row>
    <row r="9" spans="1:13" s="10" customFormat="1" ht="33" customHeight="1" x14ac:dyDescent="0.25">
      <c r="A9" s="7"/>
      <c r="B9" s="36" t="s">
        <v>19</v>
      </c>
      <c r="C9" s="36"/>
      <c r="D9" s="8">
        <v>0</v>
      </c>
      <c r="E9" s="8">
        <f t="shared" ref="E9:L9" si="0">E10</f>
        <v>0</v>
      </c>
      <c r="F9" s="8">
        <f t="shared" si="0"/>
        <v>0</v>
      </c>
      <c r="G9" s="8">
        <v>0</v>
      </c>
      <c r="H9" s="8">
        <f t="shared" si="0"/>
        <v>0</v>
      </c>
      <c r="I9" s="8">
        <f t="shared" si="0"/>
        <v>0</v>
      </c>
      <c r="J9" s="8">
        <v>0</v>
      </c>
      <c r="K9" s="8">
        <f t="shared" si="0"/>
        <v>0</v>
      </c>
      <c r="L9" s="8">
        <f t="shared" si="0"/>
        <v>0</v>
      </c>
      <c r="M9" s="9"/>
    </row>
    <row r="10" spans="1:13" s="10" customFormat="1" ht="33" hidden="1" customHeight="1" x14ac:dyDescent="0.25">
      <c r="A10" s="7"/>
      <c r="B10" s="37" t="s">
        <v>4</v>
      </c>
      <c r="C10" s="37"/>
      <c r="D10" s="11">
        <v>0</v>
      </c>
      <c r="E10" s="11">
        <f t="shared" ref="E10:F10" si="1">E11+E12</f>
        <v>0</v>
      </c>
      <c r="F10" s="11">
        <f t="shared" si="1"/>
        <v>0</v>
      </c>
      <c r="G10" s="11">
        <v>0</v>
      </c>
      <c r="H10" s="11">
        <f>H11+H12</f>
        <v>0</v>
      </c>
      <c r="I10" s="11">
        <f t="shared" ref="I10:I49" si="2">G10+H10</f>
        <v>0</v>
      </c>
      <c r="J10" s="11">
        <v>0</v>
      </c>
      <c r="K10" s="11">
        <f>K11+K12</f>
        <v>0</v>
      </c>
      <c r="L10" s="11">
        <f t="shared" ref="L10:L49" si="3">J10+K10</f>
        <v>0</v>
      </c>
      <c r="M10" s="9"/>
    </row>
    <row r="11" spans="1:13" s="10" customFormat="1" ht="63" hidden="1" customHeight="1" x14ac:dyDescent="0.25">
      <c r="A11" s="7"/>
      <c r="B11" s="43" t="s">
        <v>15</v>
      </c>
      <c r="C11" s="27" t="s">
        <v>21</v>
      </c>
      <c r="D11" s="11">
        <v>0</v>
      </c>
      <c r="E11" s="11"/>
      <c r="F11" s="11">
        <f t="shared" ref="F11:F12" si="4">D11+E11</f>
        <v>0</v>
      </c>
      <c r="G11" s="11">
        <v>0</v>
      </c>
      <c r="H11" s="11"/>
      <c r="I11" s="11">
        <f t="shared" si="2"/>
        <v>0</v>
      </c>
      <c r="J11" s="11">
        <v>0</v>
      </c>
      <c r="K11" s="11"/>
      <c r="L11" s="11">
        <f t="shared" si="3"/>
        <v>0</v>
      </c>
      <c r="M11" s="9"/>
    </row>
    <row r="12" spans="1:13" s="10" customFormat="1" ht="63" hidden="1" customHeight="1" x14ac:dyDescent="0.25">
      <c r="A12" s="7"/>
      <c r="B12" s="44"/>
      <c r="C12" s="27" t="s">
        <v>20</v>
      </c>
      <c r="D12" s="11">
        <v>0</v>
      </c>
      <c r="E12" s="11"/>
      <c r="F12" s="11">
        <f t="shared" si="4"/>
        <v>0</v>
      </c>
      <c r="G12" s="11">
        <v>0</v>
      </c>
      <c r="H12" s="11"/>
      <c r="I12" s="11">
        <f t="shared" si="2"/>
        <v>0</v>
      </c>
      <c r="J12" s="11">
        <v>0</v>
      </c>
      <c r="K12" s="11"/>
      <c r="L12" s="11">
        <f t="shared" si="3"/>
        <v>0</v>
      </c>
      <c r="M12" s="9"/>
    </row>
    <row r="13" spans="1:13" s="10" customFormat="1" ht="33" customHeight="1" x14ac:dyDescent="0.25">
      <c r="A13" s="7"/>
      <c r="B13" s="36" t="s">
        <v>23</v>
      </c>
      <c r="C13" s="36"/>
      <c r="D13" s="8">
        <v>1784086.1999999997</v>
      </c>
      <c r="E13" s="8">
        <f t="shared" ref="E13:L13" si="5">E14</f>
        <v>-167927</v>
      </c>
      <c r="F13" s="8">
        <f t="shared" si="5"/>
        <v>1616159.1999999997</v>
      </c>
      <c r="G13" s="8">
        <v>4897178.2</v>
      </c>
      <c r="H13" s="8" t="e">
        <f>H14</f>
        <v>#REF!</v>
      </c>
      <c r="I13" s="8" t="e">
        <f t="shared" si="5"/>
        <v>#REF!</v>
      </c>
      <c r="J13" s="8">
        <v>1524868.1</v>
      </c>
      <c r="K13" s="8" t="e">
        <f t="shared" si="5"/>
        <v>#REF!</v>
      </c>
      <c r="L13" s="8" t="e">
        <f t="shared" si="5"/>
        <v>#REF!</v>
      </c>
      <c r="M13" s="9"/>
    </row>
    <row r="14" spans="1:13" s="10" customFormat="1" ht="33" customHeight="1" x14ac:dyDescent="0.25">
      <c r="A14" s="7"/>
      <c r="B14" s="37" t="s">
        <v>3</v>
      </c>
      <c r="C14" s="37"/>
      <c r="D14" s="11">
        <v>1784086.1999999997</v>
      </c>
      <c r="E14" s="11">
        <f>E15+E16+E17+E18+E19+E20+E21+E22</f>
        <v>-167927</v>
      </c>
      <c r="F14" s="11">
        <f>D14+E14</f>
        <v>1616159.1999999997</v>
      </c>
      <c r="G14" s="11">
        <v>4897178.2</v>
      </c>
      <c r="H14" s="11" t="e">
        <f>#REF!+#REF!+H15+H16+#REF!+H17+#REF!+#REF!+H18+#REF!+#REF!+H19+#REF!+H20</f>
        <v>#REF!</v>
      </c>
      <c r="I14" s="11" t="e">
        <f>G14+H14</f>
        <v>#REF!</v>
      </c>
      <c r="J14" s="11">
        <v>1524868.1</v>
      </c>
      <c r="K14" s="11" t="e">
        <f>#REF!+#REF!+K15+K16+#REF!+K17+#REF!+#REF!+K18+#REF!+#REF!+K19+#REF!+K20</f>
        <v>#REF!</v>
      </c>
      <c r="L14" s="11" t="e">
        <f>J14+K14</f>
        <v>#REF!</v>
      </c>
      <c r="M14" s="9"/>
    </row>
    <row r="15" spans="1:13" s="10" customFormat="1" ht="47.25" x14ac:dyDescent="0.25">
      <c r="A15" s="7"/>
      <c r="B15" s="41" t="s">
        <v>14</v>
      </c>
      <c r="C15" s="27" t="s">
        <v>54</v>
      </c>
      <c r="D15" s="11">
        <v>81000</v>
      </c>
      <c r="E15" s="11">
        <v>-18000</v>
      </c>
      <c r="F15" s="11">
        <f>D15+E15</f>
        <v>63000</v>
      </c>
      <c r="G15" s="11">
        <v>360000</v>
      </c>
      <c r="H15" s="11"/>
      <c r="I15" s="11">
        <f t="shared" ref="I15:I23" si="6">G15+H15</f>
        <v>360000</v>
      </c>
      <c r="J15" s="11">
        <v>0</v>
      </c>
      <c r="K15" s="11"/>
      <c r="L15" s="11">
        <f t="shared" ref="L15:L33" si="7">J15+K15</f>
        <v>0</v>
      </c>
      <c r="M15" s="9" t="s">
        <v>68</v>
      </c>
    </row>
    <row r="16" spans="1:13" s="10" customFormat="1" ht="78.75" x14ac:dyDescent="0.25">
      <c r="A16" s="7"/>
      <c r="B16" s="42"/>
      <c r="C16" s="27" t="s">
        <v>40</v>
      </c>
      <c r="D16" s="11">
        <v>252900</v>
      </c>
      <c r="E16" s="11">
        <v>-74547</v>
      </c>
      <c r="F16" s="11">
        <f t="shared" ref="F16:F26" si="8">D16+E16</f>
        <v>178353</v>
      </c>
      <c r="G16" s="11">
        <v>445399</v>
      </c>
      <c r="H16" s="11"/>
      <c r="I16" s="11">
        <f t="shared" si="6"/>
        <v>445399</v>
      </c>
      <c r="J16" s="11">
        <v>0</v>
      </c>
      <c r="K16" s="11"/>
      <c r="L16" s="11">
        <f t="shared" si="7"/>
        <v>0</v>
      </c>
      <c r="M16" s="9" t="s">
        <v>69</v>
      </c>
    </row>
    <row r="17" spans="1:13" s="10" customFormat="1" ht="94.5" x14ac:dyDescent="0.25">
      <c r="A17" s="7"/>
      <c r="B17" s="28" t="s">
        <v>38</v>
      </c>
      <c r="C17" s="27" t="s">
        <v>39</v>
      </c>
      <c r="D17" s="11">
        <v>97576.4</v>
      </c>
      <c r="E17" s="11">
        <v>-42954.2</v>
      </c>
      <c r="F17" s="11">
        <f t="shared" si="8"/>
        <v>54622.2</v>
      </c>
      <c r="G17" s="11">
        <v>50913.3</v>
      </c>
      <c r="H17" s="11"/>
      <c r="I17" s="11">
        <f t="shared" si="6"/>
        <v>50913.3</v>
      </c>
      <c r="J17" s="11">
        <v>0</v>
      </c>
      <c r="K17" s="11"/>
      <c r="L17" s="11">
        <f t="shared" si="7"/>
        <v>0</v>
      </c>
      <c r="M17" s="9" t="s">
        <v>68</v>
      </c>
    </row>
    <row r="18" spans="1:13" s="10" customFormat="1" ht="63" x14ac:dyDescent="0.25">
      <c r="A18" s="7"/>
      <c r="B18" s="28" t="s">
        <v>57</v>
      </c>
      <c r="C18" s="27" t="s">
        <v>58</v>
      </c>
      <c r="D18" s="11">
        <v>69009.2</v>
      </c>
      <c r="E18" s="11">
        <v>-51009.2</v>
      </c>
      <c r="F18" s="11">
        <f t="shared" si="8"/>
        <v>18000</v>
      </c>
      <c r="G18" s="11">
        <v>116751</v>
      </c>
      <c r="H18" s="11"/>
      <c r="I18" s="11">
        <f t="shared" si="6"/>
        <v>116751</v>
      </c>
      <c r="J18" s="11">
        <v>195000</v>
      </c>
      <c r="K18" s="11"/>
      <c r="L18" s="11">
        <f t="shared" si="7"/>
        <v>195000</v>
      </c>
      <c r="M18" s="9" t="s">
        <v>71</v>
      </c>
    </row>
    <row r="19" spans="1:13" s="10" customFormat="1" ht="47.25" x14ac:dyDescent="0.25">
      <c r="A19" s="7"/>
      <c r="B19" s="28" t="s">
        <v>24</v>
      </c>
      <c r="C19" s="2" t="s">
        <v>37</v>
      </c>
      <c r="D19" s="11">
        <v>0</v>
      </c>
      <c r="E19" s="11">
        <v>19490</v>
      </c>
      <c r="F19" s="11">
        <f>D19+E19</f>
        <v>19490</v>
      </c>
      <c r="G19" s="11">
        <v>235454.8</v>
      </c>
      <c r="H19" s="11"/>
      <c r="I19" s="11">
        <f t="shared" si="6"/>
        <v>235454.8</v>
      </c>
      <c r="J19" s="11">
        <v>288942.3</v>
      </c>
      <c r="K19" s="11"/>
      <c r="L19" s="11">
        <f t="shared" si="7"/>
        <v>288942.3</v>
      </c>
      <c r="M19" s="9" t="s">
        <v>72</v>
      </c>
    </row>
    <row r="20" spans="1:13" s="10" customFormat="1" ht="15.75" customHeight="1" x14ac:dyDescent="0.25">
      <c r="A20" s="7"/>
      <c r="B20" s="41" t="s">
        <v>16</v>
      </c>
      <c r="C20" s="2" t="s">
        <v>41</v>
      </c>
      <c r="D20" s="11">
        <v>6195.3</v>
      </c>
      <c r="E20" s="11">
        <v>-615.29999999999995</v>
      </c>
      <c r="F20" s="11">
        <f t="shared" si="8"/>
        <v>5580</v>
      </c>
      <c r="G20" s="11">
        <v>156044.9</v>
      </c>
      <c r="H20" s="11"/>
      <c r="I20" s="11">
        <f t="shared" si="6"/>
        <v>156044.9</v>
      </c>
      <c r="J20" s="11">
        <v>0</v>
      </c>
      <c r="K20" s="11"/>
      <c r="L20" s="11">
        <f t="shared" si="7"/>
        <v>0</v>
      </c>
      <c r="M20" s="38" t="s">
        <v>70</v>
      </c>
    </row>
    <row r="21" spans="1:13" s="10" customFormat="1" ht="31.5" x14ac:dyDescent="0.25">
      <c r="A21" s="7"/>
      <c r="B21" s="54"/>
      <c r="C21" s="2" t="s">
        <v>55</v>
      </c>
      <c r="D21" s="11">
        <v>4197</v>
      </c>
      <c r="E21" s="11">
        <v>-147</v>
      </c>
      <c r="F21" s="11">
        <f t="shared" si="8"/>
        <v>4050</v>
      </c>
      <c r="G21" s="11"/>
      <c r="H21" s="11"/>
      <c r="I21" s="11"/>
      <c r="J21" s="11"/>
      <c r="K21" s="11"/>
      <c r="L21" s="11"/>
      <c r="M21" s="40"/>
    </row>
    <row r="22" spans="1:13" s="10" customFormat="1" ht="31.5" x14ac:dyDescent="0.25">
      <c r="A22" s="7"/>
      <c r="B22" s="42"/>
      <c r="C22" s="2" t="s">
        <v>56</v>
      </c>
      <c r="D22" s="11">
        <v>4194.3</v>
      </c>
      <c r="E22" s="11">
        <v>-144.30000000000001</v>
      </c>
      <c r="F22" s="11">
        <f t="shared" si="8"/>
        <v>4050</v>
      </c>
      <c r="G22" s="11"/>
      <c r="H22" s="11"/>
      <c r="I22" s="11"/>
      <c r="J22" s="11"/>
      <c r="K22" s="11"/>
      <c r="L22" s="11"/>
      <c r="M22" s="39"/>
    </row>
    <row r="23" spans="1:13" s="13" customFormat="1" x14ac:dyDescent="0.25">
      <c r="A23" s="12"/>
      <c r="B23" s="36" t="s">
        <v>30</v>
      </c>
      <c r="C23" s="36"/>
      <c r="D23" s="8">
        <v>0</v>
      </c>
      <c r="E23" s="8">
        <v>0</v>
      </c>
      <c r="F23" s="8">
        <f t="shared" si="8"/>
        <v>0</v>
      </c>
      <c r="G23" s="8">
        <v>12854.8</v>
      </c>
      <c r="H23" s="8">
        <v>0</v>
      </c>
      <c r="I23" s="8">
        <f t="shared" si="6"/>
        <v>12854.8</v>
      </c>
      <c r="J23" s="8">
        <v>187378.5</v>
      </c>
      <c r="K23" s="8">
        <v>0</v>
      </c>
      <c r="L23" s="8">
        <f t="shared" si="7"/>
        <v>187378.5</v>
      </c>
      <c r="M23" s="1"/>
    </row>
    <row r="24" spans="1:13" s="10" customFormat="1" x14ac:dyDescent="0.25">
      <c r="A24" s="7"/>
      <c r="B24" s="36" t="s">
        <v>25</v>
      </c>
      <c r="C24" s="36"/>
      <c r="D24" s="8">
        <v>147414.19999999998</v>
      </c>
      <c r="E24" s="8">
        <f t="shared" ref="E24:L24" si="9">E25</f>
        <v>-1770.2</v>
      </c>
      <c r="F24" s="8">
        <f t="shared" si="9"/>
        <v>145643.99999999997</v>
      </c>
      <c r="G24" s="8">
        <v>285000</v>
      </c>
      <c r="H24" s="8" t="e">
        <f t="shared" si="9"/>
        <v>#REF!</v>
      </c>
      <c r="I24" s="8" t="e">
        <f t="shared" si="9"/>
        <v>#REF!</v>
      </c>
      <c r="J24" s="8">
        <v>0</v>
      </c>
      <c r="K24" s="8">
        <f t="shared" si="9"/>
        <v>0</v>
      </c>
      <c r="L24" s="8">
        <f t="shared" si="9"/>
        <v>0</v>
      </c>
      <c r="M24" s="1"/>
    </row>
    <row r="25" spans="1:13" s="10" customFormat="1" x14ac:dyDescent="0.25">
      <c r="A25" s="7"/>
      <c r="B25" s="37" t="s">
        <v>26</v>
      </c>
      <c r="C25" s="37"/>
      <c r="D25" s="11">
        <v>147414.19999999998</v>
      </c>
      <c r="E25" s="11">
        <f>E26</f>
        <v>-1770.2</v>
      </c>
      <c r="F25" s="11">
        <f t="shared" si="8"/>
        <v>145643.99999999997</v>
      </c>
      <c r="G25" s="11">
        <v>285000</v>
      </c>
      <c r="H25" s="11" t="e">
        <f>#REF!</f>
        <v>#REF!</v>
      </c>
      <c r="I25" s="11" t="e">
        <f t="shared" si="2"/>
        <v>#REF!</v>
      </c>
      <c r="J25" s="11">
        <v>0</v>
      </c>
      <c r="K25" s="11">
        <v>0</v>
      </c>
      <c r="L25" s="11">
        <f t="shared" si="7"/>
        <v>0</v>
      </c>
      <c r="M25" s="1"/>
    </row>
    <row r="26" spans="1:13" s="10" customFormat="1" ht="47.25" x14ac:dyDescent="0.25">
      <c r="A26" s="7"/>
      <c r="B26" s="27" t="s">
        <v>52</v>
      </c>
      <c r="C26" s="27" t="s">
        <v>53</v>
      </c>
      <c r="D26" s="11">
        <v>129364.19999999998</v>
      </c>
      <c r="E26" s="11">
        <v>-1770.2</v>
      </c>
      <c r="F26" s="11">
        <f t="shared" si="8"/>
        <v>127593.99999999999</v>
      </c>
      <c r="G26" s="11">
        <v>0</v>
      </c>
      <c r="H26" s="11"/>
      <c r="I26" s="11">
        <f t="shared" si="2"/>
        <v>0</v>
      </c>
      <c r="J26" s="11">
        <v>0</v>
      </c>
      <c r="K26" s="11"/>
      <c r="L26" s="11">
        <f t="shared" si="7"/>
        <v>0</v>
      </c>
      <c r="M26" s="1" t="s">
        <v>73</v>
      </c>
    </row>
    <row r="27" spans="1:13" s="10" customFormat="1" x14ac:dyDescent="0.25">
      <c r="A27" s="7"/>
      <c r="B27" s="36" t="s">
        <v>36</v>
      </c>
      <c r="C27" s="36"/>
      <c r="D27" s="8">
        <v>454901.3</v>
      </c>
      <c r="E27" s="8">
        <f t="shared" ref="E27:L27" si="10">E28</f>
        <v>-37652.6</v>
      </c>
      <c r="F27" s="8">
        <f t="shared" si="10"/>
        <v>417248.7</v>
      </c>
      <c r="G27" s="8">
        <v>189213.9</v>
      </c>
      <c r="H27" s="8" t="e">
        <f t="shared" si="10"/>
        <v>#REF!</v>
      </c>
      <c r="I27" s="8" t="e">
        <f t="shared" si="10"/>
        <v>#REF!</v>
      </c>
      <c r="J27" s="8">
        <v>0</v>
      </c>
      <c r="K27" s="8" t="e">
        <f t="shared" si="10"/>
        <v>#REF!</v>
      </c>
      <c r="L27" s="8" t="e">
        <f t="shared" si="10"/>
        <v>#REF!</v>
      </c>
      <c r="M27" s="1"/>
    </row>
    <row r="28" spans="1:13" s="10" customFormat="1" x14ac:dyDescent="0.25">
      <c r="A28" s="7"/>
      <c r="B28" s="37" t="s">
        <v>2</v>
      </c>
      <c r="C28" s="37"/>
      <c r="D28" s="11">
        <v>454901.3</v>
      </c>
      <c r="E28" s="11">
        <f>E29+E30+E31+E32+E33</f>
        <v>-37652.6</v>
      </c>
      <c r="F28" s="11">
        <f>D28+E28</f>
        <v>417248.7</v>
      </c>
      <c r="G28" s="11">
        <v>189213.9</v>
      </c>
      <c r="H28" s="11" t="e">
        <f>H29+H30+H31+H33+#REF!+#REF!</f>
        <v>#REF!</v>
      </c>
      <c r="I28" s="11" t="e">
        <f t="shared" si="2"/>
        <v>#REF!</v>
      </c>
      <c r="J28" s="11">
        <v>0</v>
      </c>
      <c r="K28" s="11" t="e">
        <f>K29+K30+K31+K33+#REF!+#REF!</f>
        <v>#REF!</v>
      </c>
      <c r="L28" s="11" t="e">
        <f t="shared" si="7"/>
        <v>#REF!</v>
      </c>
      <c r="M28" s="1"/>
    </row>
    <row r="29" spans="1:13" s="10" customFormat="1" ht="63" x14ac:dyDescent="0.25">
      <c r="A29" s="7"/>
      <c r="B29" s="27" t="s">
        <v>13</v>
      </c>
      <c r="C29" s="27" t="s">
        <v>34</v>
      </c>
      <c r="D29" s="11">
        <v>64639.4</v>
      </c>
      <c r="E29" s="11">
        <v>-23941.8</v>
      </c>
      <c r="F29" s="11">
        <f>D29+E29</f>
        <v>40697.600000000006</v>
      </c>
      <c r="G29" s="11">
        <v>0</v>
      </c>
      <c r="H29" s="11"/>
      <c r="I29" s="11">
        <f t="shared" si="2"/>
        <v>0</v>
      </c>
      <c r="J29" s="11">
        <v>0</v>
      </c>
      <c r="K29" s="11"/>
      <c r="L29" s="11">
        <f t="shared" si="7"/>
        <v>0</v>
      </c>
      <c r="M29" s="1" t="s">
        <v>74</v>
      </c>
    </row>
    <row r="30" spans="1:13" s="10" customFormat="1" ht="78.75" x14ac:dyDescent="0.25">
      <c r="A30" s="7"/>
      <c r="B30" s="27" t="s">
        <v>52</v>
      </c>
      <c r="C30" s="27" t="s">
        <v>59</v>
      </c>
      <c r="D30" s="11">
        <v>2479.9</v>
      </c>
      <c r="E30" s="11">
        <v>-72.3</v>
      </c>
      <c r="F30" s="11">
        <f>D30+E30</f>
        <v>2407.6</v>
      </c>
      <c r="G30" s="11">
        <v>0</v>
      </c>
      <c r="H30" s="11"/>
      <c r="I30" s="11">
        <f t="shared" si="2"/>
        <v>0</v>
      </c>
      <c r="J30" s="11">
        <v>0</v>
      </c>
      <c r="K30" s="11"/>
      <c r="L30" s="11">
        <f t="shared" si="7"/>
        <v>0</v>
      </c>
      <c r="M30" s="1" t="s">
        <v>65</v>
      </c>
    </row>
    <row r="31" spans="1:13" s="10" customFormat="1" ht="47.25" x14ac:dyDescent="0.25">
      <c r="A31" s="7"/>
      <c r="B31" s="41" t="s">
        <v>42</v>
      </c>
      <c r="C31" s="27" t="s">
        <v>43</v>
      </c>
      <c r="D31" s="11">
        <v>20839.3</v>
      </c>
      <c r="E31" s="11">
        <v>-3273.7</v>
      </c>
      <c r="F31" s="11">
        <f t="shared" ref="F31:F33" si="11">D31+E31</f>
        <v>17565.599999999999</v>
      </c>
      <c r="G31" s="11">
        <v>0</v>
      </c>
      <c r="H31" s="11"/>
      <c r="I31" s="11">
        <f t="shared" si="2"/>
        <v>0</v>
      </c>
      <c r="J31" s="11">
        <v>0</v>
      </c>
      <c r="K31" s="11"/>
      <c r="L31" s="11">
        <f t="shared" si="7"/>
        <v>0</v>
      </c>
      <c r="M31" s="1" t="s">
        <v>68</v>
      </c>
    </row>
    <row r="32" spans="1:13" s="10" customFormat="1" ht="47.25" x14ac:dyDescent="0.25">
      <c r="A32" s="7"/>
      <c r="B32" s="42"/>
      <c r="C32" s="27" t="s">
        <v>60</v>
      </c>
      <c r="D32" s="11">
        <v>49170.1</v>
      </c>
      <c r="E32" s="11">
        <v>-5666.3</v>
      </c>
      <c r="F32" s="11">
        <f t="shared" si="11"/>
        <v>43503.799999999996</v>
      </c>
      <c r="G32" s="11"/>
      <c r="H32" s="11"/>
      <c r="I32" s="11"/>
      <c r="J32" s="11"/>
      <c r="K32" s="11"/>
      <c r="L32" s="11"/>
      <c r="M32" s="1" t="s">
        <v>68</v>
      </c>
    </row>
    <row r="33" spans="1:13" s="10" customFormat="1" ht="63" x14ac:dyDescent="0.25">
      <c r="A33" s="7"/>
      <c r="B33" s="27" t="s">
        <v>61</v>
      </c>
      <c r="C33" s="27" t="s">
        <v>62</v>
      </c>
      <c r="D33" s="11">
        <v>53650.3</v>
      </c>
      <c r="E33" s="11">
        <v>-4698.5</v>
      </c>
      <c r="F33" s="11">
        <f t="shared" si="11"/>
        <v>48951.8</v>
      </c>
      <c r="G33" s="11">
        <v>0</v>
      </c>
      <c r="H33" s="11"/>
      <c r="I33" s="11">
        <f>G33+H33</f>
        <v>0</v>
      </c>
      <c r="J33" s="11">
        <v>0</v>
      </c>
      <c r="K33" s="11"/>
      <c r="L33" s="11">
        <f t="shared" si="7"/>
        <v>0</v>
      </c>
      <c r="M33" s="1" t="s">
        <v>79</v>
      </c>
    </row>
    <row r="34" spans="1:13" s="10" customFormat="1" ht="30.75" customHeight="1" x14ac:dyDescent="0.25">
      <c r="A34" s="7"/>
      <c r="B34" s="36" t="s">
        <v>27</v>
      </c>
      <c r="C34" s="36"/>
      <c r="D34" s="8">
        <v>1000355.1</v>
      </c>
      <c r="E34" s="8">
        <f t="shared" ref="E34:L34" si="12">E35</f>
        <v>-59084.999999999993</v>
      </c>
      <c r="F34" s="8">
        <f t="shared" si="12"/>
        <v>941270.1</v>
      </c>
      <c r="G34" s="8">
        <v>918195.9</v>
      </c>
      <c r="H34" s="8" t="e">
        <f t="shared" si="12"/>
        <v>#REF!</v>
      </c>
      <c r="I34" s="8" t="e">
        <f t="shared" si="12"/>
        <v>#REF!</v>
      </c>
      <c r="J34" s="8">
        <v>579995.9</v>
      </c>
      <c r="K34" s="8" t="e">
        <f t="shared" si="12"/>
        <v>#REF!</v>
      </c>
      <c r="L34" s="8" t="e">
        <f t="shared" si="12"/>
        <v>#REF!</v>
      </c>
      <c r="M34" s="1"/>
    </row>
    <row r="35" spans="1:13" s="10" customFormat="1" ht="34.5" customHeight="1" x14ac:dyDescent="0.25">
      <c r="A35" s="7"/>
      <c r="B35" s="37" t="s">
        <v>1</v>
      </c>
      <c r="C35" s="37"/>
      <c r="D35" s="11">
        <v>1000355.1</v>
      </c>
      <c r="E35" s="11">
        <f>E36+E37+E38+E39+E40+E41</f>
        <v>-59084.999999999993</v>
      </c>
      <c r="F35" s="11">
        <f>D35+E35</f>
        <v>941270.1</v>
      </c>
      <c r="G35" s="11">
        <v>918195.9</v>
      </c>
      <c r="H35" s="11" t="e">
        <f>#REF!+#REF!+#REF!+#REF!+H36+H37+H38+H39+#REF!</f>
        <v>#REF!</v>
      </c>
      <c r="I35" s="11" t="e">
        <f t="shared" si="2"/>
        <v>#REF!</v>
      </c>
      <c r="J35" s="11">
        <v>579995.9</v>
      </c>
      <c r="K35" s="11" t="e">
        <f>#REF!+#REF!+#REF!+#REF!+K36+K37+K38+K39+#REF!</f>
        <v>#REF!</v>
      </c>
      <c r="L35" s="11" t="e">
        <f t="shared" si="3"/>
        <v>#REF!</v>
      </c>
      <c r="M35" s="1"/>
    </row>
    <row r="36" spans="1:13" s="10" customFormat="1" ht="63" x14ac:dyDescent="0.25">
      <c r="A36" s="7"/>
      <c r="B36" s="41" t="s">
        <v>5</v>
      </c>
      <c r="C36" s="2" t="s">
        <v>28</v>
      </c>
      <c r="D36" s="11">
        <v>382891</v>
      </c>
      <c r="E36" s="11">
        <v>-57744</v>
      </c>
      <c r="F36" s="11">
        <f t="shared" ref="F36:F38" si="13">D36+E36</f>
        <v>325147</v>
      </c>
      <c r="G36" s="11">
        <v>176094</v>
      </c>
      <c r="H36" s="11"/>
      <c r="I36" s="11">
        <f t="shared" si="2"/>
        <v>176094</v>
      </c>
      <c r="J36" s="11">
        <v>170621.4</v>
      </c>
      <c r="K36" s="11"/>
      <c r="L36" s="11">
        <f t="shared" ref="L36:L38" si="14">J36+K36</f>
        <v>170621.4</v>
      </c>
      <c r="M36" s="1" t="s">
        <v>75</v>
      </c>
    </row>
    <row r="37" spans="1:13" s="10" customFormat="1" ht="47.25" x14ac:dyDescent="0.25">
      <c r="A37" s="7"/>
      <c r="B37" s="42"/>
      <c r="C37" s="2" t="s">
        <v>46</v>
      </c>
      <c r="D37" s="11">
        <v>47946.400000000001</v>
      </c>
      <c r="E37" s="11">
        <v>-47946.400000000001</v>
      </c>
      <c r="F37" s="11">
        <f t="shared" si="13"/>
        <v>0</v>
      </c>
      <c r="G37" s="11">
        <v>0</v>
      </c>
      <c r="H37" s="11"/>
      <c r="I37" s="11">
        <f t="shared" si="2"/>
        <v>0</v>
      </c>
      <c r="J37" s="11">
        <v>0</v>
      </c>
      <c r="K37" s="11"/>
      <c r="L37" s="11">
        <f t="shared" si="14"/>
        <v>0</v>
      </c>
      <c r="M37" s="1" t="s">
        <v>76</v>
      </c>
    </row>
    <row r="38" spans="1:13" s="10" customFormat="1" ht="47.25" x14ac:dyDescent="0.25">
      <c r="A38" s="7"/>
      <c r="B38" s="41" t="s">
        <v>16</v>
      </c>
      <c r="C38" s="2" t="s">
        <v>44</v>
      </c>
      <c r="D38" s="11">
        <v>62931.4</v>
      </c>
      <c r="E38" s="11">
        <v>-635.20000000000005</v>
      </c>
      <c r="F38" s="11">
        <f t="shared" si="13"/>
        <v>62296.200000000004</v>
      </c>
      <c r="G38" s="11">
        <v>0</v>
      </c>
      <c r="H38" s="11"/>
      <c r="I38" s="11">
        <f t="shared" ref="I38" si="15">G38+H38</f>
        <v>0</v>
      </c>
      <c r="J38" s="11">
        <v>0</v>
      </c>
      <c r="K38" s="11"/>
      <c r="L38" s="11">
        <f t="shared" si="14"/>
        <v>0</v>
      </c>
      <c r="M38" s="38" t="s">
        <v>77</v>
      </c>
    </row>
    <row r="39" spans="1:13" s="10" customFormat="1" ht="31.5" x14ac:dyDescent="0.25">
      <c r="A39" s="7"/>
      <c r="B39" s="42"/>
      <c r="C39" s="2" t="s">
        <v>45</v>
      </c>
      <c r="D39" s="11">
        <v>66946.2</v>
      </c>
      <c r="E39" s="11">
        <v>-514.1</v>
      </c>
      <c r="F39" s="11">
        <f t="shared" ref="F39:F41" si="16">D39+E39</f>
        <v>66432.099999999991</v>
      </c>
      <c r="G39" s="11">
        <v>0</v>
      </c>
      <c r="H39" s="11"/>
      <c r="I39" s="11">
        <f t="shared" ref="I39" si="17">G39+H39</f>
        <v>0</v>
      </c>
      <c r="J39" s="11">
        <v>0</v>
      </c>
      <c r="K39" s="11"/>
      <c r="L39" s="11">
        <f t="shared" ref="L39" si="18">J39+K39</f>
        <v>0</v>
      </c>
      <c r="M39" s="39"/>
    </row>
    <row r="40" spans="1:13" s="10" customFormat="1" ht="78.75" x14ac:dyDescent="0.25">
      <c r="A40" s="7"/>
      <c r="B40" s="41" t="s">
        <v>32</v>
      </c>
      <c r="C40" s="2" t="s">
        <v>66</v>
      </c>
      <c r="D40" s="11"/>
      <c r="E40" s="11">
        <v>30118.3</v>
      </c>
      <c r="F40" s="11">
        <f t="shared" si="16"/>
        <v>30118.3</v>
      </c>
      <c r="G40" s="11"/>
      <c r="H40" s="11"/>
      <c r="I40" s="11"/>
      <c r="J40" s="11"/>
      <c r="K40" s="11"/>
      <c r="L40" s="11"/>
      <c r="M40" s="38" t="s">
        <v>78</v>
      </c>
    </row>
    <row r="41" spans="1:13" s="10" customFormat="1" ht="94.5" x14ac:dyDescent="0.25">
      <c r="A41" s="7"/>
      <c r="B41" s="42"/>
      <c r="C41" s="2" t="s">
        <v>67</v>
      </c>
      <c r="D41" s="11"/>
      <c r="E41" s="11">
        <v>17636.400000000001</v>
      </c>
      <c r="F41" s="11">
        <f t="shared" si="16"/>
        <v>17636.400000000001</v>
      </c>
      <c r="G41" s="11"/>
      <c r="H41" s="11"/>
      <c r="I41" s="11"/>
      <c r="J41" s="11"/>
      <c r="K41" s="11"/>
      <c r="L41" s="11"/>
      <c r="M41" s="39"/>
    </row>
    <row r="42" spans="1:13" s="10" customFormat="1" x14ac:dyDescent="0.25">
      <c r="A42" s="7"/>
      <c r="B42" s="36" t="s">
        <v>47</v>
      </c>
      <c r="C42" s="36"/>
      <c r="D42" s="8">
        <v>10000</v>
      </c>
      <c r="E42" s="8">
        <f t="shared" ref="E42:L43" si="19">E43</f>
        <v>0</v>
      </c>
      <c r="F42" s="8">
        <f t="shared" si="19"/>
        <v>10000</v>
      </c>
      <c r="G42" s="8">
        <v>197000</v>
      </c>
      <c r="H42" s="8">
        <f t="shared" si="19"/>
        <v>0</v>
      </c>
      <c r="I42" s="8">
        <f t="shared" si="19"/>
        <v>197000</v>
      </c>
      <c r="J42" s="8">
        <v>103500</v>
      </c>
      <c r="K42" s="8">
        <f t="shared" si="19"/>
        <v>0</v>
      </c>
      <c r="L42" s="8">
        <f t="shared" si="19"/>
        <v>103500</v>
      </c>
      <c r="M42" s="1"/>
    </row>
    <row r="43" spans="1:13" s="10" customFormat="1" hidden="1" x14ac:dyDescent="0.25">
      <c r="A43" s="7"/>
      <c r="B43" s="37" t="s">
        <v>48</v>
      </c>
      <c r="C43" s="37"/>
      <c r="D43" s="11">
        <v>10000</v>
      </c>
      <c r="E43" s="11">
        <f t="shared" si="19"/>
        <v>0</v>
      </c>
      <c r="F43" s="11">
        <f t="shared" si="19"/>
        <v>10000</v>
      </c>
      <c r="G43" s="11">
        <v>197000</v>
      </c>
      <c r="H43" s="11">
        <f t="shared" si="19"/>
        <v>0</v>
      </c>
      <c r="I43" s="11">
        <f t="shared" si="19"/>
        <v>197000</v>
      </c>
      <c r="J43" s="11">
        <v>103500</v>
      </c>
      <c r="K43" s="11">
        <f t="shared" si="19"/>
        <v>0</v>
      </c>
      <c r="L43" s="11">
        <f t="shared" si="19"/>
        <v>103500</v>
      </c>
      <c r="M43" s="1"/>
    </row>
    <row r="44" spans="1:13" s="10" customFormat="1" ht="31.5" hidden="1" x14ac:dyDescent="0.25">
      <c r="A44" s="7"/>
      <c r="B44" s="24" t="s">
        <v>24</v>
      </c>
      <c r="C44" s="2" t="s">
        <v>49</v>
      </c>
      <c r="D44" s="11">
        <v>10000</v>
      </c>
      <c r="E44" s="11"/>
      <c r="F44" s="11">
        <f>D44+E44</f>
        <v>10000</v>
      </c>
      <c r="G44" s="11">
        <v>197000</v>
      </c>
      <c r="H44" s="11"/>
      <c r="I44" s="11">
        <f>G44+H44</f>
        <v>197000</v>
      </c>
      <c r="J44" s="11">
        <v>103500</v>
      </c>
      <c r="K44" s="11"/>
      <c r="L44" s="11">
        <f>J44+K44</f>
        <v>103500</v>
      </c>
      <c r="M44" s="1"/>
    </row>
    <row r="45" spans="1:13" s="10" customFormat="1" ht="36" customHeight="1" x14ac:dyDescent="0.25">
      <c r="A45" s="7"/>
      <c r="B45" s="53" t="s">
        <v>31</v>
      </c>
      <c r="C45" s="53"/>
      <c r="D45" s="29">
        <v>1229577</v>
      </c>
      <c r="E45" s="29">
        <f t="shared" ref="E45:L45" si="20">E46</f>
        <v>125863.9</v>
      </c>
      <c r="F45" s="29">
        <f t="shared" si="20"/>
        <v>1355440.9</v>
      </c>
      <c r="G45" s="29">
        <v>1037695</v>
      </c>
      <c r="H45" s="29">
        <f t="shared" si="20"/>
        <v>0</v>
      </c>
      <c r="I45" s="29">
        <f t="shared" si="20"/>
        <v>1037695</v>
      </c>
      <c r="J45" s="29">
        <v>174529.3</v>
      </c>
      <c r="K45" s="29">
        <f t="shared" si="20"/>
        <v>0</v>
      </c>
      <c r="L45" s="29">
        <f t="shared" si="20"/>
        <v>174529.3</v>
      </c>
      <c r="M45" s="30"/>
    </row>
    <row r="46" spans="1:13" s="10" customFormat="1" ht="15.75" customHeight="1" x14ac:dyDescent="0.25">
      <c r="A46" s="7"/>
      <c r="B46" s="52" t="s">
        <v>0</v>
      </c>
      <c r="C46" s="52"/>
      <c r="D46" s="31">
        <v>1229577</v>
      </c>
      <c r="E46" s="31">
        <f>SUM(E47:E49)</f>
        <v>125863.9</v>
      </c>
      <c r="F46" s="31">
        <f t="shared" ref="F46" si="21">D46+E46</f>
        <v>1355440.9</v>
      </c>
      <c r="G46" s="31">
        <v>1037695</v>
      </c>
      <c r="H46" s="31">
        <f>SUM(H47:H49)</f>
        <v>0</v>
      </c>
      <c r="I46" s="31">
        <f t="shared" ref="I46" si="22">G46+H46</f>
        <v>1037695</v>
      </c>
      <c r="J46" s="31">
        <v>174529.3</v>
      </c>
      <c r="K46" s="31">
        <f>SUM(K47:K49)</f>
        <v>0</v>
      </c>
      <c r="L46" s="31">
        <f t="shared" ref="L46" si="23">J46+K46</f>
        <v>174529.3</v>
      </c>
      <c r="M46" s="30"/>
    </row>
    <row r="47" spans="1:13" ht="31.5" x14ac:dyDescent="0.25">
      <c r="B47" s="32" t="s">
        <v>14</v>
      </c>
      <c r="C47" s="33" t="s">
        <v>63</v>
      </c>
      <c r="D47" s="31">
        <v>0</v>
      </c>
      <c r="E47" s="31">
        <v>125000</v>
      </c>
      <c r="F47" s="31">
        <f t="shared" ref="F47:F49" si="24">D47+E47</f>
        <v>125000</v>
      </c>
      <c r="G47" s="31">
        <v>521053.5</v>
      </c>
      <c r="H47" s="31"/>
      <c r="I47" s="31">
        <f t="shared" si="2"/>
        <v>521053.5</v>
      </c>
      <c r="J47" s="31">
        <v>0</v>
      </c>
      <c r="K47" s="31"/>
      <c r="L47" s="31">
        <f t="shared" si="3"/>
        <v>0</v>
      </c>
      <c r="M47" s="34" t="s">
        <v>64</v>
      </c>
    </row>
    <row r="48" spans="1:13" ht="47.25" x14ac:dyDescent="0.25">
      <c r="B48" s="32" t="s">
        <v>12</v>
      </c>
      <c r="C48" s="33" t="s">
        <v>35</v>
      </c>
      <c r="D48" s="31">
        <v>36790.5</v>
      </c>
      <c r="E48" s="31">
        <v>1398.7</v>
      </c>
      <c r="F48" s="31">
        <f>D48+E48</f>
        <v>38189.199999999997</v>
      </c>
      <c r="G48" s="31">
        <v>62215</v>
      </c>
      <c r="H48" s="31"/>
      <c r="I48" s="31">
        <f t="shared" si="2"/>
        <v>62215</v>
      </c>
      <c r="J48" s="31">
        <v>0</v>
      </c>
      <c r="K48" s="31"/>
      <c r="L48" s="31">
        <f t="shared" si="3"/>
        <v>0</v>
      </c>
      <c r="M48" s="30" t="s">
        <v>65</v>
      </c>
    </row>
    <row r="49" spans="2:13" ht="47.25" x14ac:dyDescent="0.25">
      <c r="B49" s="32" t="s">
        <v>42</v>
      </c>
      <c r="C49" s="33" t="s">
        <v>51</v>
      </c>
      <c r="D49" s="31">
        <v>13490</v>
      </c>
      <c r="E49" s="31">
        <v>-534.79999999999995</v>
      </c>
      <c r="F49" s="31">
        <f t="shared" si="24"/>
        <v>12955.2</v>
      </c>
      <c r="G49" s="31">
        <v>9595</v>
      </c>
      <c r="H49" s="31"/>
      <c r="I49" s="31">
        <f t="shared" si="2"/>
        <v>9595</v>
      </c>
      <c r="J49" s="31">
        <v>0</v>
      </c>
      <c r="K49" s="31"/>
      <c r="L49" s="31">
        <f t="shared" si="3"/>
        <v>0</v>
      </c>
      <c r="M49" s="30" t="s">
        <v>50</v>
      </c>
    </row>
  </sheetData>
  <autoFilter ref="A7:HY46">
    <filterColumn colId="1" showButton="0"/>
  </autoFilter>
  <mergeCells count="31">
    <mergeCell ref="B3:M4"/>
    <mergeCell ref="B6:C7"/>
    <mergeCell ref="B46:C46"/>
    <mergeCell ref="B35:C35"/>
    <mergeCell ref="B45:C45"/>
    <mergeCell ref="B34:C34"/>
    <mergeCell ref="B28:C28"/>
    <mergeCell ref="B9:C9"/>
    <mergeCell ref="B10:C10"/>
    <mergeCell ref="D6:F6"/>
    <mergeCell ref="B24:C24"/>
    <mergeCell ref="B25:C25"/>
    <mergeCell ref="B38:B39"/>
    <mergeCell ref="B20:B22"/>
    <mergeCell ref="B31:B32"/>
    <mergeCell ref="J6:L6"/>
    <mergeCell ref="B11:B12"/>
    <mergeCell ref="G6:I6"/>
    <mergeCell ref="B27:C27"/>
    <mergeCell ref="B13:C13"/>
    <mergeCell ref="B23:C23"/>
    <mergeCell ref="B14:C14"/>
    <mergeCell ref="B15:B16"/>
    <mergeCell ref="B8:C8"/>
    <mergeCell ref="B42:C42"/>
    <mergeCell ref="B43:C43"/>
    <mergeCell ref="M38:M39"/>
    <mergeCell ref="M40:M41"/>
    <mergeCell ref="M20:M22"/>
    <mergeCell ref="B40:B41"/>
    <mergeCell ref="B36:B37"/>
  </mergeCells>
  <pageMargins left="0.39370078740157483" right="0.39370078740157483" top="0.15748031496062992" bottom="0.35433070866141736" header="0.15748031496062992" footer="0.15748031496062992"/>
  <pageSetup paperSize="9" scale="76" firstPageNumber="2939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Шубная  Юлия  Петровна</cp:lastModifiedBy>
  <cp:lastPrinted>2019-11-07T06:13:38Z</cp:lastPrinted>
  <dcterms:created xsi:type="dcterms:W3CDTF">2017-09-12T11:32:26Z</dcterms:created>
  <dcterms:modified xsi:type="dcterms:W3CDTF">2019-11-07T11:24:33Z</dcterms:modified>
</cp:coreProperties>
</file>